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5" windowWidth="22575" windowHeight="11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5" i="1" l="1"/>
  <c r="F10" i="1"/>
  <c r="I61" i="1" l="1"/>
  <c r="I62" i="1"/>
  <c r="I60" i="1"/>
  <c r="H62" i="1" l="1"/>
  <c r="H49" i="1" l="1"/>
  <c r="H48" i="1"/>
  <c r="G99" i="1"/>
  <c r="G98" i="1"/>
  <c r="C94" i="1"/>
  <c r="G80" i="1"/>
  <c r="I80" i="1" s="1"/>
  <c r="D78" i="1"/>
  <c r="C78" i="1"/>
  <c r="E77" i="1"/>
  <c r="E76" i="1"/>
  <c r="E75" i="1"/>
  <c r="E78" i="1" s="1"/>
  <c r="F78" i="1" s="1"/>
  <c r="E74" i="1"/>
  <c r="E73" i="1"/>
  <c r="E72" i="1"/>
  <c r="C62" i="1"/>
  <c r="H61" i="1"/>
  <c r="G61" i="1"/>
  <c r="G60" i="1"/>
  <c r="G62" i="1" s="1"/>
  <c r="I30" i="1"/>
  <c r="G30" i="1"/>
  <c r="H60" i="1" l="1"/>
  <c r="E25" i="1"/>
  <c r="F28" i="1"/>
  <c r="I11" i="1" l="1"/>
  <c r="G10" i="1" l="1"/>
  <c r="H10" i="1" s="1"/>
  <c r="I10" i="1" s="1"/>
  <c r="H11" i="1"/>
  <c r="G11" i="1"/>
  <c r="E23" i="1"/>
  <c r="E24" i="1"/>
  <c r="E26" i="1"/>
  <c r="E27" i="1"/>
  <c r="E22" i="1"/>
  <c r="C28" i="1"/>
  <c r="C44" i="1" l="1"/>
  <c r="E28" i="1"/>
  <c r="D28" i="1"/>
  <c r="G12" i="1"/>
  <c r="H12" i="1" s="1"/>
  <c r="I12" i="1" s="1"/>
  <c r="C12" i="1"/>
</calcChain>
</file>

<file path=xl/comments1.xml><?xml version="1.0" encoding="utf-8"?>
<comments xmlns="http://schemas.openxmlformats.org/spreadsheetml/2006/main">
  <authors>
    <author>Remberto Díaz</author>
    <author>Remberto Diaz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Remberto Díaz:</t>
        </r>
        <r>
          <rPr>
            <sz val="9"/>
            <color indexed="81"/>
            <rFont val="Tahoma"/>
            <charset val="1"/>
          </rPr>
          <t xml:space="preserve">
=10% /28% = 35.71% SI LA TASA FUERA EL 27% EL CALCULO SERIA 10%/27%=37.37%</t>
        </r>
      </text>
    </comment>
    <comment ref="I1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Impuesto que pagaría la parte de l interés no deducible.</t>
        </r>
      </text>
    </comment>
    <comment ref="E2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TOTAL Promedio del capital contable.</t>
        </r>
      </text>
    </comment>
    <comment ref="F2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3* promedio del capital contable =45,387,255 =136.161,765</t>
        </r>
      </text>
    </comment>
    <comment ref="G2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el factor resultante de   la fórmula siguiente: [(3*Promedio del capital contable)/promedio de la deuda que genera intereses del párrafo I]. Cuando el factor resultante sea igual o mayor que uno (1) el gasto por interés  será deducible en su totalidad.</t>
        </r>
      </text>
    </comment>
    <comment ref="G3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136,161,255 / 55,621,250
o sea 3 veces el el promedio del capital contable entre el total de deuda que genera interés pagado.</t>
        </r>
      </text>
    </comment>
    <comment ref="H3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el factor resultante de   la fórmula siguiente: [(3*Promedio del capital contable)/promedio de la deuda que genera intereses del párrafo I]. Cuando el factor resultante sea igual o mayor que uno (1) el gasto por interés  será deducible en su totalidad.</t>
        </r>
      </text>
    </comment>
    <comment ref="I6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Impuesto que pagaría la parte de l interés no deducible.</t>
        </r>
      </text>
    </comment>
    <comment ref="E7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TOTAL Promedio del capital contable.</t>
        </r>
      </text>
    </comment>
    <comment ref="F7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3* promedio del capital contable =45,387,255 =136.161,765</t>
        </r>
      </text>
    </comment>
    <comment ref="G78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el factor resultante de   la fórmula siguiente: [(3*Promedio del capital contable)/promedio de la deuda que genera intereses del párrafo I]. Cuando el factor resultante sea igual o mayor que uno (1) el gasto por interés  será deducible en su totalidad.</t>
        </r>
      </text>
    </comment>
    <comment ref="G8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136,161,255 / 55,621,250
o sea 3 veces el el promedio del capital contable entre el total de deuda que genera interés pagado.</t>
        </r>
      </text>
    </comment>
    <comment ref="H8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0" authorId="1">
      <text>
        <r>
          <rPr>
            <b/>
            <sz val="9"/>
            <color indexed="81"/>
            <rFont val="Tahoma"/>
            <charset val="1"/>
          </rPr>
          <t>Remberto Diaz:</t>
        </r>
        <r>
          <rPr>
            <sz val="9"/>
            <color indexed="81"/>
            <rFont val="Tahoma"/>
            <charset val="1"/>
          </rPr>
          <t xml:space="preserve">
el factor resultante de   la fórmula siguiente: [(3*Promedio del capital contable)/promedio de la deuda que genera intereses del párrafo I]. Cuando el factor resultante sea igual o mayor que uno (1) el gasto por interés  será deducible en su totalidad.</t>
        </r>
      </text>
    </comment>
  </commentList>
</comments>
</file>

<file path=xl/sharedStrings.xml><?xml version="1.0" encoding="utf-8"?>
<sst xmlns="http://schemas.openxmlformats.org/spreadsheetml/2006/main" count="162" uniqueCount="70">
  <si>
    <t>ABC, S.A</t>
  </si>
  <si>
    <t>Al 31 de Diciembre de 2014</t>
  </si>
  <si>
    <t>Regla 1- Thing Capitalization rules</t>
  </si>
  <si>
    <t>(Proporcionalidad - articulo 6)</t>
  </si>
  <si>
    <t>Monto</t>
  </si>
  <si>
    <t>pagado</t>
  </si>
  <si>
    <t>Tasa ISR</t>
  </si>
  <si>
    <t>exterior</t>
  </si>
  <si>
    <t>ISR en RD</t>
  </si>
  <si>
    <t>Deducibles</t>
  </si>
  <si>
    <t>Monto no</t>
  </si>
  <si>
    <t>deducible</t>
  </si>
  <si>
    <t>Impacto fiscal</t>
  </si>
  <si>
    <t>Intereses pagados a países baja tributación o regímenes especiales (Panamá)</t>
  </si>
  <si>
    <t>Intereses pagados a personas físicas RD (Art.306-bis Código Tributario)</t>
  </si>
  <si>
    <t>Intereses pagados al exterior (Art.306 Código Tributario) - CityBank - NY - USA</t>
  </si>
  <si>
    <t>Cálculo de Intereses deducibles (Norma General 02-2014)</t>
  </si>
  <si>
    <t>Retención</t>
  </si>
  <si>
    <t>Proporción</t>
  </si>
  <si>
    <t>Total gastos de intereses</t>
  </si>
  <si>
    <t xml:space="preserve"> -</t>
  </si>
  <si>
    <t>Conclusión:</t>
  </si>
  <si>
    <t>1. El prestamista de USA tributa una tasa mayor que RD</t>
  </si>
  <si>
    <t>2. Los prestamistas de RD tributan a una tasa del 10% como pago único y definitivo</t>
  </si>
  <si>
    <t>3. El prestamisma de Panamá no tributa por las rentas de fuentes estranjeras</t>
  </si>
  <si>
    <t>4. En los puntos 2 y 3 aplica la proporción corporativa admitida de 35.71% (10/28%)</t>
  </si>
  <si>
    <t>Regla  2 - Capitalización delgada</t>
  </si>
  <si>
    <t>(Deducción por sobreendeudamiento - artículos 8 y 9)</t>
  </si>
  <si>
    <t>Saldo</t>
  </si>
  <si>
    <t>al inicio</t>
  </si>
  <si>
    <t>Saldo al final</t>
  </si>
  <si>
    <t xml:space="preserve">Saldo </t>
  </si>
  <si>
    <t>promedio</t>
  </si>
  <si>
    <t>Indice</t>
  </si>
  <si>
    <t>Límite</t>
  </si>
  <si>
    <t>deducción</t>
  </si>
  <si>
    <t>Gasto íntereses de</t>
  </si>
  <si>
    <t>préstamos</t>
  </si>
  <si>
    <t>Pasivos que generan íntereses</t>
  </si>
  <si>
    <t>Capital contable</t>
  </si>
  <si>
    <t>Capital social</t>
  </si>
  <si>
    <t>Reserva legal y otras reservas</t>
  </si>
  <si>
    <t>Resultados acumulados</t>
  </si>
  <si>
    <t>Gastos de íntereses de préstamos totales (cuenta 91010100)</t>
  </si>
  <si>
    <t>El gasto de íntereses no supera el limite de endeudamiento físcal admitido</t>
  </si>
  <si>
    <t>INTERESES PAGADOS 2014</t>
  </si>
  <si>
    <t>Socio 1 - República Dominicana</t>
  </si>
  <si>
    <t>Socio 3 - República Dominicana</t>
  </si>
  <si>
    <t>Socio 4 - República Dominicana</t>
  </si>
  <si>
    <t>Socio 5 - República Dominicana</t>
  </si>
  <si>
    <t>Socio 6 - República Dominicana</t>
  </si>
  <si>
    <t>Socio 7 - República Dominicana</t>
  </si>
  <si>
    <t>City Bank - New York USA</t>
  </si>
  <si>
    <t>TOTAL</t>
  </si>
  <si>
    <t>Declaraciones personales socios residentes en RD - Impuesto sobre la renta (PST - IR1)</t>
  </si>
  <si>
    <t>1. El PST excluye los ingresos por íntereses financieros</t>
  </si>
  <si>
    <t>2. En el IR1 los ingresos por íntereses son declarados como exentos del ISR</t>
  </si>
  <si>
    <t>3. La retención del 10% ISR actua como pago único y definitivo</t>
  </si>
  <si>
    <t>4. La proporción corporativa admitida es 35.71% (10% / 28%)</t>
  </si>
  <si>
    <t>Recomendaciones</t>
  </si>
  <si>
    <t>1. Que los intereses sean pagados a sociedades dominicanas</t>
  </si>
  <si>
    <t>2. Para los socios personas fisícas, los intereses serían considerados como ingresos tributables</t>
  </si>
  <si>
    <t xml:space="preserve">    2.1. Computar la retención del 10% de ISR como "abono a cuenta" en el IR1</t>
  </si>
  <si>
    <t xml:space="preserve">    2.3. Los socios tributarían por el método ordinario y pagarían la diferencia restante un 15% adicional)</t>
  </si>
  <si>
    <r>
      <t>Socio 2 -</t>
    </r>
    <r>
      <rPr>
        <sz val="7"/>
        <color rgb="FFFF0000"/>
        <rFont val="Times New Roman"/>
        <family val="1"/>
      </rPr>
      <t xml:space="preserve"> República de Panamá</t>
    </r>
  </si>
  <si>
    <t xml:space="preserve">    2.2. La proporción corporativa asmitida sería aumentaría de 37.04% a 92.59% (25% / 27%)</t>
  </si>
  <si>
    <t>Al 31 de Diciembre de 2015</t>
  </si>
  <si>
    <t>4. La proporción corporativa admitida es 37.04% (10% / 27%)</t>
  </si>
  <si>
    <t xml:space="preserve">    2.2. La proporción corporativa admitida sería aumentaría de 35.81% a 89.29% (25% / 28%)</t>
  </si>
  <si>
    <t>3. El prestamisma de Panamá no tributa por las rentas de fuentes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</si>
</sst>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0000_);_(* \(#,##0.0000000\);_(* &quot;-&quot;??_);_(@_)"/>
    <numFmt numFmtId="166" formatCode="0.00000000000000%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0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7"/>
      <color rgb="FF0000F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0" fontId="4" fillId="0" borderId="0" xfId="0" applyFont="1"/>
    <xf numFmtId="3" fontId="4" fillId="0" borderId="2" xfId="0" applyNumberFormat="1" applyFont="1" applyBorder="1"/>
    <xf numFmtId="0" fontId="2" fillId="3" borderId="1" xfId="0" applyFont="1" applyFill="1" applyBorder="1"/>
    <xf numFmtId="0" fontId="2" fillId="3" borderId="0" xfId="0" applyFont="1" applyFill="1"/>
    <xf numFmtId="0" fontId="2" fillId="0" borderId="1" xfId="0" applyFont="1" applyBorder="1"/>
    <xf numFmtId="3" fontId="4" fillId="0" borderId="4" xfId="0" applyNumberFormat="1" applyFont="1" applyBorder="1"/>
    <xf numFmtId="0" fontId="4" fillId="0" borderId="0" xfId="0" applyFont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/>
    <xf numFmtId="0" fontId="4" fillId="0" borderId="3" xfId="0" applyFont="1" applyBorder="1"/>
    <xf numFmtId="164" fontId="2" fillId="0" borderId="0" xfId="1" applyFont="1"/>
    <xf numFmtId="164" fontId="1" fillId="0" borderId="0" xfId="1" applyFont="1"/>
    <xf numFmtId="0" fontId="8" fillId="0" borderId="3" xfId="0" applyFont="1" applyBorder="1"/>
    <xf numFmtId="0" fontId="3" fillId="2" borderId="0" xfId="0" applyFont="1" applyFill="1" applyAlignment="1">
      <alignment horizontal="center"/>
    </xf>
    <xf numFmtId="0" fontId="0" fillId="4" borderId="0" xfId="0" applyFill="1"/>
    <xf numFmtId="164" fontId="0" fillId="4" borderId="0" xfId="1" applyFont="1" applyFill="1"/>
    <xf numFmtId="9" fontId="0" fillId="4" borderId="0" xfId="0" applyNumberFormat="1" applyFill="1"/>
    <xf numFmtId="0" fontId="0" fillId="5" borderId="0" xfId="0" applyFill="1"/>
    <xf numFmtId="0" fontId="0" fillId="6" borderId="1" xfId="0" applyFill="1" applyBorder="1"/>
    <xf numFmtId="0" fontId="1" fillId="6" borderId="1" xfId="0" applyFont="1" applyFill="1" applyBorder="1"/>
    <xf numFmtId="0" fontId="0" fillId="6" borderId="0" xfId="0" applyFill="1"/>
    <xf numFmtId="0" fontId="1" fillId="5" borderId="0" xfId="0" applyFont="1" applyFill="1"/>
    <xf numFmtId="3" fontId="2" fillId="0" borderId="0" xfId="0" applyNumberFormat="1" applyFont="1" applyBorder="1"/>
    <xf numFmtId="3" fontId="4" fillId="0" borderId="5" xfId="0" applyNumberFormat="1" applyFont="1" applyBorder="1"/>
    <xf numFmtId="0" fontId="9" fillId="5" borderId="0" xfId="0" applyFont="1" applyFill="1"/>
    <xf numFmtId="9" fontId="0" fillId="7" borderId="0" xfId="0" applyNumberFormat="1" applyFill="1"/>
    <xf numFmtId="0" fontId="0" fillId="7" borderId="0" xfId="0" applyFill="1"/>
    <xf numFmtId="165" fontId="2" fillId="0" borderId="0" xfId="1" applyNumberFormat="1" applyFont="1"/>
    <xf numFmtId="16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10" fillId="0" borderId="3" xfId="0" applyNumberFormat="1" applyFont="1" applyBorder="1"/>
    <xf numFmtId="3" fontId="10" fillId="0" borderId="0" xfId="0" applyNumberFormat="1" applyFont="1"/>
    <xf numFmtId="3" fontId="10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"/>
  <sheetViews>
    <sheetView tabSelected="1" zoomScale="145" zoomScaleNormal="145" workbookViewId="0">
      <selection activeCell="C11" sqref="C11"/>
    </sheetView>
  </sheetViews>
  <sheetFormatPr baseColWidth="10" defaultRowHeight="15" x14ac:dyDescent="0.25"/>
  <cols>
    <col min="1" max="1" width="3.5703125" customWidth="1"/>
    <col min="2" max="2" width="48.85546875" customWidth="1"/>
    <col min="3" max="3" width="11.85546875" customWidth="1"/>
    <col min="4" max="4" width="10.28515625" customWidth="1"/>
    <col min="5" max="5" width="13" customWidth="1"/>
    <col min="6" max="6" width="11.5703125" customWidth="1"/>
    <col min="7" max="7" width="11.28515625" customWidth="1"/>
    <col min="8" max="8" width="15.28515625" customWidth="1"/>
    <col min="9" max="9" width="13.7109375" bestFit="1" customWidth="1"/>
    <col min="10" max="10" width="3.85546875" customWidth="1"/>
  </cols>
  <sheetData>
    <row r="1" spans="1:10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 x14ac:dyDescent="0.25">
      <c r="A2" s="24"/>
      <c r="B2" s="34" t="s">
        <v>0</v>
      </c>
      <c r="C2" s="31"/>
      <c r="D2" s="31"/>
      <c r="E2" s="31"/>
      <c r="F2" s="31"/>
      <c r="G2" s="31"/>
      <c r="H2" s="31"/>
      <c r="I2" s="31"/>
      <c r="J2" s="24"/>
    </row>
    <row r="3" spans="1:10" ht="12" customHeight="1" x14ac:dyDescent="0.25">
      <c r="A3" s="24"/>
      <c r="B3" s="1" t="s">
        <v>16</v>
      </c>
      <c r="C3" s="1"/>
      <c r="D3" s="1"/>
      <c r="E3" s="1"/>
      <c r="F3" s="1"/>
      <c r="G3" s="1"/>
      <c r="H3" s="1"/>
      <c r="I3" s="1"/>
      <c r="J3" s="24"/>
    </row>
    <row r="4" spans="1:10" ht="12" customHeight="1" x14ac:dyDescent="0.25">
      <c r="A4" s="24"/>
      <c r="B4" s="1" t="s">
        <v>1</v>
      </c>
      <c r="C4" s="1"/>
      <c r="D4" s="1"/>
      <c r="E4" s="1"/>
      <c r="F4" s="1"/>
      <c r="G4" s="1"/>
      <c r="H4" s="1"/>
      <c r="I4" s="1"/>
      <c r="J4" s="24"/>
    </row>
    <row r="5" spans="1:10" ht="12" customHeight="1" x14ac:dyDescent="0.25">
      <c r="A5" s="24"/>
      <c r="B5" s="1"/>
      <c r="C5" s="1"/>
      <c r="D5" s="1"/>
      <c r="E5" s="1"/>
      <c r="F5" s="1"/>
      <c r="G5" s="1"/>
      <c r="H5" s="1"/>
      <c r="I5" s="21"/>
      <c r="J5" s="24"/>
    </row>
    <row r="6" spans="1:10" ht="12" customHeight="1" x14ac:dyDescent="0.25">
      <c r="A6" s="24"/>
      <c r="B6" s="3" t="s">
        <v>2</v>
      </c>
      <c r="C6" s="4" t="s">
        <v>4</v>
      </c>
      <c r="D6" s="4" t="s">
        <v>6</v>
      </c>
      <c r="E6" s="4" t="s">
        <v>17</v>
      </c>
      <c r="F6" s="42" t="s">
        <v>18</v>
      </c>
      <c r="G6" s="42" t="s">
        <v>9</v>
      </c>
      <c r="H6" s="4" t="s">
        <v>10</v>
      </c>
      <c r="I6" s="42" t="s">
        <v>12</v>
      </c>
      <c r="J6" s="24"/>
    </row>
    <row r="7" spans="1:10" ht="12" customHeight="1" x14ac:dyDescent="0.25">
      <c r="A7" s="24"/>
      <c r="B7" s="3" t="s">
        <v>3</v>
      </c>
      <c r="C7" s="4" t="s">
        <v>5</v>
      </c>
      <c r="D7" s="4" t="s">
        <v>7</v>
      </c>
      <c r="E7" s="4" t="s">
        <v>8</v>
      </c>
      <c r="F7" s="42"/>
      <c r="G7" s="42"/>
      <c r="H7" s="4" t="s">
        <v>11</v>
      </c>
      <c r="I7" s="42"/>
      <c r="J7" s="24"/>
    </row>
    <row r="8" spans="1:10" ht="12" customHeight="1" x14ac:dyDescent="0.25">
      <c r="A8" s="24"/>
      <c r="B8" s="2"/>
      <c r="C8" s="2"/>
      <c r="D8" s="2"/>
      <c r="E8" s="2"/>
      <c r="F8" s="2"/>
      <c r="G8" s="2"/>
      <c r="H8" s="2"/>
      <c r="I8" s="2"/>
      <c r="J8" s="24"/>
    </row>
    <row r="9" spans="1:10" ht="12" customHeight="1" x14ac:dyDescent="0.25">
      <c r="A9" s="24"/>
      <c r="B9" s="2" t="s">
        <v>15</v>
      </c>
      <c r="C9" s="45">
        <v>4101942</v>
      </c>
      <c r="D9" s="6">
        <v>0.35</v>
      </c>
      <c r="E9" s="6">
        <v>0.1</v>
      </c>
      <c r="F9" s="7">
        <v>1</v>
      </c>
      <c r="G9" s="5">
        <v>4101942</v>
      </c>
      <c r="H9" s="8" t="s">
        <v>20</v>
      </c>
      <c r="I9" s="8" t="s">
        <v>20</v>
      </c>
      <c r="J9" s="24"/>
    </row>
    <row r="10" spans="1:10" ht="12" customHeight="1" x14ac:dyDescent="0.25">
      <c r="A10" s="24"/>
      <c r="B10" s="2" t="s">
        <v>14</v>
      </c>
      <c r="C10" s="5">
        <v>3949029</v>
      </c>
      <c r="D10" s="6">
        <v>0</v>
      </c>
      <c r="E10" s="6">
        <v>0.1</v>
      </c>
      <c r="F10" s="7">
        <f>E10/28%</f>
        <v>0.35714285714285715</v>
      </c>
      <c r="G10" s="5">
        <f>C10*F10</f>
        <v>1410367.5</v>
      </c>
      <c r="H10" s="5">
        <f>C10-G10</f>
        <v>2538661.5</v>
      </c>
      <c r="I10" s="5">
        <f>H10*28%</f>
        <v>710825.22000000009</v>
      </c>
      <c r="J10" s="24"/>
    </row>
    <row r="11" spans="1:10" ht="12" customHeight="1" x14ac:dyDescent="0.25">
      <c r="A11" s="24"/>
      <c r="B11" s="2" t="s">
        <v>13</v>
      </c>
      <c r="C11" s="46">
        <v>1773166</v>
      </c>
      <c r="D11" s="6">
        <v>0</v>
      </c>
      <c r="E11" s="6">
        <v>0.1</v>
      </c>
      <c r="F11" s="7">
        <v>0.35709999999999997</v>
      </c>
      <c r="G11" s="9">
        <f>C11*F11</f>
        <v>633197.57860000001</v>
      </c>
      <c r="H11" s="9">
        <f t="shared" ref="H11" si="0">C11-G11</f>
        <v>1139968.4213999999</v>
      </c>
      <c r="I11" s="5">
        <f t="shared" ref="I11" si="1">H11*28%</f>
        <v>319191.15799199999</v>
      </c>
      <c r="J11" s="24"/>
    </row>
    <row r="12" spans="1:10" ht="12" customHeight="1" thickBot="1" x14ac:dyDescent="0.3">
      <c r="A12" s="24"/>
      <c r="B12" s="10" t="s">
        <v>19</v>
      </c>
      <c r="C12" s="11">
        <f>SUM(C9:C11)</f>
        <v>9824137</v>
      </c>
      <c r="D12" s="10"/>
      <c r="E12" s="10"/>
      <c r="F12" s="10"/>
      <c r="G12" s="11">
        <f>SUM(G9:G11)</f>
        <v>6145507.0785999997</v>
      </c>
      <c r="H12" s="11">
        <f>C12-G12</f>
        <v>3678629.9214000003</v>
      </c>
      <c r="I12" s="11">
        <f>H12*28%</f>
        <v>1030016.3779920002</v>
      </c>
      <c r="J12" s="24"/>
    </row>
    <row r="13" spans="1:10" ht="12" customHeight="1" thickTop="1" x14ac:dyDescent="0.25">
      <c r="A13" s="24"/>
      <c r="B13" s="2"/>
      <c r="C13" s="2"/>
      <c r="D13" s="2"/>
      <c r="E13" s="2"/>
      <c r="F13" s="2"/>
      <c r="G13" s="2"/>
      <c r="H13" s="2"/>
      <c r="I13" s="2"/>
      <c r="J13" s="24"/>
    </row>
    <row r="14" spans="1:10" ht="12" customHeight="1" x14ac:dyDescent="0.25">
      <c r="A14" s="24"/>
      <c r="B14" s="2"/>
      <c r="C14" s="12" t="s">
        <v>21</v>
      </c>
      <c r="D14" s="41" t="s">
        <v>22</v>
      </c>
      <c r="E14" s="41"/>
      <c r="F14" s="41"/>
      <c r="G14" s="41"/>
      <c r="H14" s="41"/>
      <c r="I14" s="2"/>
      <c r="J14" s="24"/>
    </row>
    <row r="15" spans="1:10" ht="12" customHeight="1" x14ac:dyDescent="0.25">
      <c r="A15" s="24"/>
      <c r="B15" s="2"/>
      <c r="C15" s="13"/>
      <c r="D15" s="41" t="s">
        <v>23</v>
      </c>
      <c r="E15" s="41"/>
      <c r="F15" s="41"/>
      <c r="G15" s="41"/>
      <c r="H15" s="41"/>
      <c r="I15" s="38">
        <f>E10/27%</f>
        <v>0.37037037037037035</v>
      </c>
      <c r="J15" s="24"/>
    </row>
    <row r="16" spans="1:10" ht="12" customHeight="1" x14ac:dyDescent="0.25">
      <c r="A16" s="24"/>
      <c r="B16" s="2"/>
      <c r="C16" s="13"/>
      <c r="D16" s="41" t="s">
        <v>69</v>
      </c>
      <c r="E16" s="41"/>
      <c r="F16" s="41"/>
      <c r="G16" s="41"/>
      <c r="H16" s="41"/>
      <c r="I16" s="2"/>
      <c r="J16" s="24"/>
    </row>
    <row r="17" spans="1:10" ht="12" customHeight="1" x14ac:dyDescent="0.25">
      <c r="A17" s="24"/>
      <c r="B17" s="2"/>
      <c r="C17" s="13"/>
      <c r="D17" s="41" t="s">
        <v>25</v>
      </c>
      <c r="E17" s="41"/>
      <c r="F17" s="41"/>
      <c r="G17" s="41"/>
      <c r="H17" s="41"/>
      <c r="I17" s="37"/>
      <c r="J17" s="24"/>
    </row>
    <row r="18" spans="1:10" ht="12" customHeight="1" x14ac:dyDescent="0.25">
      <c r="A18" s="24"/>
      <c r="B18" s="2"/>
      <c r="C18" s="2"/>
      <c r="D18" s="2"/>
      <c r="E18" s="2"/>
      <c r="F18" s="2"/>
      <c r="G18" s="2"/>
      <c r="H18" s="2"/>
      <c r="I18" s="20"/>
      <c r="J18" s="24"/>
    </row>
    <row r="19" spans="1:10" ht="12" customHeight="1" x14ac:dyDescent="0.25">
      <c r="A19" s="24"/>
      <c r="B19" s="3" t="s">
        <v>26</v>
      </c>
      <c r="C19" s="4" t="s">
        <v>28</v>
      </c>
      <c r="D19" s="42" t="s">
        <v>30</v>
      </c>
      <c r="E19" s="4" t="s">
        <v>31</v>
      </c>
      <c r="F19" s="42" t="s">
        <v>33</v>
      </c>
      <c r="G19" s="4" t="s">
        <v>34</v>
      </c>
      <c r="H19" s="4" t="s">
        <v>36</v>
      </c>
      <c r="I19" s="20"/>
      <c r="J19" s="24"/>
    </row>
    <row r="20" spans="1:10" ht="12" customHeight="1" x14ac:dyDescent="0.25">
      <c r="A20" s="24"/>
      <c r="B20" s="3" t="s">
        <v>27</v>
      </c>
      <c r="C20" s="4" t="s">
        <v>29</v>
      </c>
      <c r="D20" s="42"/>
      <c r="E20" s="4" t="s">
        <v>32</v>
      </c>
      <c r="F20" s="42"/>
      <c r="G20" s="4" t="s">
        <v>35</v>
      </c>
      <c r="H20" s="4" t="s">
        <v>37</v>
      </c>
      <c r="I20" s="20"/>
      <c r="J20" s="24"/>
    </row>
    <row r="21" spans="1:10" ht="12" customHeight="1" x14ac:dyDescent="0.25">
      <c r="A21" s="24"/>
      <c r="B21" s="2"/>
      <c r="C21" s="2"/>
      <c r="D21" s="2"/>
      <c r="E21" s="2"/>
      <c r="F21" s="2"/>
      <c r="G21" s="2"/>
      <c r="H21" s="2"/>
      <c r="I21" s="2"/>
      <c r="J21" s="24"/>
    </row>
    <row r="22" spans="1:10" ht="12" customHeight="1" x14ac:dyDescent="0.25">
      <c r="A22" s="24"/>
      <c r="B22" s="10" t="s">
        <v>38</v>
      </c>
      <c r="C22" s="5">
        <v>24326138</v>
      </c>
      <c r="D22" s="5">
        <v>86916362</v>
      </c>
      <c r="E22" s="5">
        <f>(C22+D22)/2</f>
        <v>55621250</v>
      </c>
      <c r="F22" s="2" t="s">
        <v>20</v>
      </c>
      <c r="G22" s="2" t="s">
        <v>20</v>
      </c>
      <c r="H22" s="2" t="s">
        <v>20</v>
      </c>
      <c r="I22" s="5"/>
      <c r="J22" s="25"/>
    </row>
    <row r="23" spans="1:10" ht="12" customHeight="1" x14ac:dyDescent="0.25">
      <c r="A23" s="24"/>
      <c r="B23" s="2"/>
      <c r="C23" s="2"/>
      <c r="D23" s="2"/>
      <c r="E23" s="5">
        <f t="shared" ref="E23:E27" si="2">(C23+D23)/2</f>
        <v>0</v>
      </c>
      <c r="F23" s="2"/>
      <c r="G23" s="2"/>
      <c r="H23" s="2"/>
      <c r="I23" s="2"/>
      <c r="J23" s="24"/>
    </row>
    <row r="24" spans="1:10" ht="12" customHeight="1" x14ac:dyDescent="0.25">
      <c r="A24" s="24"/>
      <c r="B24" s="10" t="s">
        <v>39</v>
      </c>
      <c r="C24" s="2"/>
      <c r="D24" s="2"/>
      <c r="E24" s="5">
        <f t="shared" si="2"/>
        <v>0</v>
      </c>
      <c r="F24" s="2"/>
      <c r="G24" s="2"/>
      <c r="H24" s="2" t="s">
        <v>20</v>
      </c>
      <c r="I24" s="2"/>
      <c r="J24" s="24"/>
    </row>
    <row r="25" spans="1:10" ht="12" customHeight="1" x14ac:dyDescent="0.25">
      <c r="A25" s="24"/>
      <c r="B25" s="2" t="s">
        <v>40</v>
      </c>
      <c r="C25" s="5">
        <v>29980700</v>
      </c>
      <c r="D25" s="5">
        <v>29980700</v>
      </c>
      <c r="E25" s="5">
        <f>(C25+D25)/2</f>
        <v>29980700</v>
      </c>
      <c r="F25" s="2" t="s">
        <v>20</v>
      </c>
      <c r="G25" s="2" t="s">
        <v>20</v>
      </c>
      <c r="H25" s="2" t="s">
        <v>20</v>
      </c>
      <c r="I25" s="2"/>
      <c r="J25" s="24"/>
    </row>
    <row r="26" spans="1:10" ht="12" customHeight="1" x14ac:dyDescent="0.25">
      <c r="A26" s="24"/>
      <c r="B26" s="2" t="s">
        <v>41</v>
      </c>
      <c r="C26" s="5">
        <v>3000000</v>
      </c>
      <c r="D26" s="5">
        <v>3000000</v>
      </c>
      <c r="E26" s="5">
        <f t="shared" si="2"/>
        <v>3000000</v>
      </c>
      <c r="F26" s="2" t="s">
        <v>20</v>
      </c>
      <c r="G26" s="2" t="s">
        <v>20</v>
      </c>
      <c r="H26" s="2" t="s">
        <v>20</v>
      </c>
      <c r="I26" s="2"/>
      <c r="J26" s="24"/>
    </row>
    <row r="27" spans="1:10" ht="12" customHeight="1" x14ac:dyDescent="0.25">
      <c r="A27" s="24"/>
      <c r="B27" s="2" t="s">
        <v>42</v>
      </c>
      <c r="C27" s="9">
        <v>24029544</v>
      </c>
      <c r="D27" s="9">
        <v>783565</v>
      </c>
      <c r="E27" s="5">
        <f t="shared" si="2"/>
        <v>12406554.5</v>
      </c>
      <c r="F27" s="14" t="s">
        <v>20</v>
      </c>
      <c r="G27" s="14" t="s">
        <v>20</v>
      </c>
      <c r="H27" s="14" t="s">
        <v>20</v>
      </c>
      <c r="I27" s="2"/>
      <c r="J27" s="24"/>
    </row>
    <row r="28" spans="1:10" ht="12" customHeight="1" x14ac:dyDescent="0.25">
      <c r="A28" s="24"/>
      <c r="B28" s="2"/>
      <c r="C28" s="15">
        <f>SUM(C25:C27)</f>
        <v>57010244</v>
      </c>
      <c r="D28" s="15">
        <f>SUM(D25:D27)</f>
        <v>33764265</v>
      </c>
      <c r="E28" s="15">
        <f>SUM(E25:E27)</f>
        <v>45387254.5</v>
      </c>
      <c r="F28" s="15">
        <f>E28*3</f>
        <v>136161763.5</v>
      </c>
      <c r="G28" s="15">
        <v>24049654</v>
      </c>
      <c r="H28" s="15">
        <v>9824137</v>
      </c>
      <c r="I28" s="2"/>
      <c r="J28" s="24"/>
    </row>
    <row r="29" spans="1:10" ht="12" customHeight="1" x14ac:dyDescent="0.25">
      <c r="A29" s="24"/>
      <c r="B29" s="2"/>
      <c r="C29" s="2"/>
      <c r="D29" s="2"/>
      <c r="E29" s="2"/>
      <c r="F29" s="2"/>
      <c r="G29" s="2"/>
      <c r="H29" s="2"/>
      <c r="I29" s="2"/>
      <c r="J29" s="24"/>
    </row>
    <row r="30" spans="1:10" ht="12" customHeight="1" thickBot="1" x14ac:dyDescent="0.3">
      <c r="A30" s="24"/>
      <c r="B30" s="2" t="s">
        <v>43</v>
      </c>
      <c r="C30" s="11">
        <v>9824137</v>
      </c>
      <c r="D30" s="2"/>
      <c r="E30" s="20">
        <v>136161764</v>
      </c>
      <c r="F30" s="20">
        <v>55621250</v>
      </c>
      <c r="G30" s="20">
        <f>E30/F30</f>
        <v>2.4480169719306919</v>
      </c>
      <c r="H30" s="20">
        <v>9824137</v>
      </c>
      <c r="I30" s="20">
        <f>H30*G30</f>
        <v>24049654.110572271</v>
      </c>
      <c r="J30" s="24"/>
    </row>
    <row r="31" spans="1:10" ht="12" customHeight="1" thickTop="1" x14ac:dyDescent="0.25">
      <c r="A31" s="24"/>
      <c r="B31" s="2"/>
      <c r="C31" s="2"/>
      <c r="D31" s="2"/>
      <c r="E31" s="2"/>
      <c r="F31" s="2"/>
      <c r="G31" s="2"/>
      <c r="H31" s="2"/>
      <c r="I31" s="2"/>
      <c r="J31" s="24"/>
    </row>
    <row r="32" spans="1:10" ht="12" customHeight="1" x14ac:dyDescent="0.25">
      <c r="A32" s="24"/>
      <c r="B32" s="2"/>
      <c r="C32" s="2"/>
      <c r="D32" s="2"/>
      <c r="E32" s="2"/>
      <c r="F32" s="2"/>
      <c r="G32" s="2"/>
      <c r="H32" s="2"/>
      <c r="I32" s="2"/>
      <c r="J32" s="24"/>
    </row>
    <row r="33" spans="1:10" ht="12" customHeight="1" x14ac:dyDescent="0.25">
      <c r="A33" s="24"/>
      <c r="B33" s="2"/>
      <c r="C33" s="12" t="s">
        <v>21</v>
      </c>
      <c r="D33" s="43" t="s">
        <v>44</v>
      </c>
      <c r="E33" s="43"/>
      <c r="F33" s="43"/>
      <c r="G33" s="43"/>
      <c r="H33" s="43"/>
      <c r="I33" s="2"/>
      <c r="J33" s="24"/>
    </row>
    <row r="34" spans="1:10" ht="12" customHeight="1" x14ac:dyDescent="0.25">
      <c r="A34" s="24"/>
      <c r="B34" s="2"/>
      <c r="C34" s="2"/>
      <c r="D34" s="2"/>
      <c r="E34" s="2"/>
      <c r="F34" s="2"/>
      <c r="G34" s="2"/>
      <c r="H34" s="2"/>
      <c r="I34" s="2"/>
      <c r="J34" s="24"/>
    </row>
    <row r="35" spans="1:10" ht="12" customHeight="1" x14ac:dyDescent="0.25">
      <c r="A35" s="24"/>
      <c r="B35" s="16" t="s">
        <v>45</v>
      </c>
      <c r="C35" s="2"/>
      <c r="D35" s="2"/>
      <c r="E35" s="40" t="s">
        <v>54</v>
      </c>
      <c r="F35" s="40"/>
      <c r="G35" s="40"/>
      <c r="H35" s="40"/>
      <c r="I35" s="40"/>
      <c r="J35" s="24"/>
    </row>
    <row r="36" spans="1:10" ht="12" customHeight="1" x14ac:dyDescent="0.25">
      <c r="A36" s="24"/>
      <c r="B36" s="17" t="s">
        <v>46</v>
      </c>
      <c r="C36" s="18">
        <v>1778555</v>
      </c>
      <c r="D36" s="2"/>
      <c r="E36" s="39" t="s">
        <v>55</v>
      </c>
      <c r="F36" s="39"/>
      <c r="G36" s="39"/>
      <c r="H36" s="39"/>
      <c r="I36" s="39"/>
      <c r="J36" s="24"/>
    </row>
    <row r="37" spans="1:10" ht="12" customHeight="1" x14ac:dyDescent="0.25">
      <c r="A37" s="24"/>
      <c r="B37" s="17" t="s">
        <v>64</v>
      </c>
      <c r="C37" s="44">
        <v>1773166</v>
      </c>
      <c r="D37" s="2"/>
      <c r="E37" s="39" t="s">
        <v>56</v>
      </c>
      <c r="F37" s="39"/>
      <c r="G37" s="39"/>
      <c r="H37" s="39"/>
      <c r="I37" s="39"/>
      <c r="J37" s="24"/>
    </row>
    <row r="38" spans="1:10" ht="12" customHeight="1" x14ac:dyDescent="0.25">
      <c r="A38" s="24"/>
      <c r="B38" s="17" t="s">
        <v>47</v>
      </c>
      <c r="C38" s="18">
        <v>1007164</v>
      </c>
      <c r="D38" s="2"/>
      <c r="E38" s="39" t="s">
        <v>57</v>
      </c>
      <c r="F38" s="39"/>
      <c r="G38" s="39"/>
      <c r="H38" s="39"/>
      <c r="I38" s="39"/>
      <c r="J38" s="24"/>
    </row>
    <row r="39" spans="1:10" ht="12" customHeight="1" x14ac:dyDescent="0.25">
      <c r="A39" s="24"/>
      <c r="B39" s="17" t="s">
        <v>48</v>
      </c>
      <c r="C39" s="18">
        <v>573776</v>
      </c>
      <c r="D39" s="2"/>
      <c r="E39" s="39" t="s">
        <v>58</v>
      </c>
      <c r="F39" s="39"/>
      <c r="G39" s="39"/>
      <c r="H39" s="39"/>
      <c r="I39" s="39"/>
      <c r="J39" s="24"/>
    </row>
    <row r="40" spans="1:10" ht="12" customHeight="1" x14ac:dyDescent="0.25">
      <c r="A40" s="24"/>
      <c r="B40" s="17" t="s">
        <v>49</v>
      </c>
      <c r="C40" s="18">
        <v>281678</v>
      </c>
      <c r="D40" s="2"/>
      <c r="E40" s="39"/>
      <c r="F40" s="39"/>
      <c r="G40" s="39"/>
      <c r="H40" s="39"/>
      <c r="I40" s="39"/>
      <c r="J40" s="24"/>
    </row>
    <row r="41" spans="1:10" ht="12" customHeight="1" x14ac:dyDescent="0.25">
      <c r="A41" s="24"/>
      <c r="B41" s="17" t="s">
        <v>50</v>
      </c>
      <c r="C41" s="18">
        <v>176199</v>
      </c>
      <c r="D41" s="2"/>
      <c r="E41" s="40" t="s">
        <v>59</v>
      </c>
      <c r="F41" s="40"/>
      <c r="G41" s="40"/>
      <c r="H41" s="40"/>
      <c r="I41" s="40"/>
      <c r="J41" s="24"/>
    </row>
    <row r="42" spans="1:10" ht="12" customHeight="1" x14ac:dyDescent="0.25">
      <c r="A42" s="24"/>
      <c r="B42" s="17" t="s">
        <v>51</v>
      </c>
      <c r="C42" s="18">
        <v>131658</v>
      </c>
      <c r="D42" s="2"/>
      <c r="E42" s="39" t="s">
        <v>60</v>
      </c>
      <c r="F42" s="39"/>
      <c r="G42" s="39"/>
      <c r="H42" s="39"/>
      <c r="I42" s="39"/>
      <c r="J42" s="24"/>
    </row>
    <row r="43" spans="1:10" ht="12" customHeight="1" x14ac:dyDescent="0.25">
      <c r="A43" s="24"/>
      <c r="B43" s="22" t="s">
        <v>52</v>
      </c>
      <c r="C43" s="44">
        <v>4101942</v>
      </c>
      <c r="D43" s="2"/>
      <c r="E43" s="39" t="s">
        <v>61</v>
      </c>
      <c r="F43" s="39"/>
      <c r="G43" s="39"/>
      <c r="H43" s="39"/>
      <c r="I43" s="39"/>
      <c r="J43" s="24"/>
    </row>
    <row r="44" spans="1:10" ht="12" customHeight="1" thickBot="1" x14ac:dyDescent="0.3">
      <c r="A44" s="24"/>
      <c r="B44" s="19" t="s">
        <v>53</v>
      </c>
      <c r="C44" s="33">
        <f>SUM(C36:C43)</f>
        <v>9824138</v>
      </c>
      <c r="D44" s="2"/>
      <c r="E44" s="39" t="s">
        <v>62</v>
      </c>
      <c r="F44" s="39"/>
      <c r="G44" s="39"/>
      <c r="H44" s="39"/>
      <c r="I44" s="39"/>
      <c r="J44" s="24"/>
    </row>
    <row r="45" spans="1:10" ht="12" customHeight="1" thickTop="1" x14ac:dyDescent="0.25">
      <c r="A45" s="24"/>
      <c r="B45" s="2"/>
      <c r="C45" s="2"/>
      <c r="D45" s="2"/>
      <c r="E45" s="39" t="s">
        <v>68</v>
      </c>
      <c r="F45" s="39"/>
      <c r="G45" s="39"/>
      <c r="H45" s="39"/>
      <c r="I45" s="39"/>
      <c r="J45" s="24"/>
    </row>
    <row r="46" spans="1:10" ht="12" customHeight="1" x14ac:dyDescent="0.25">
      <c r="A46" s="24"/>
      <c r="B46" s="2"/>
      <c r="C46" s="2"/>
      <c r="D46" s="2"/>
      <c r="E46" s="39" t="s">
        <v>63</v>
      </c>
      <c r="F46" s="39"/>
      <c r="G46" s="39"/>
      <c r="H46" s="39"/>
      <c r="I46" s="39"/>
      <c r="J46" s="24"/>
    </row>
    <row r="47" spans="1:10" ht="12" customHeight="1" x14ac:dyDescent="0.25">
      <c r="A47" s="24"/>
      <c r="J47" s="24"/>
    </row>
    <row r="48" spans="1:10" x14ac:dyDescent="0.25">
      <c r="A48" s="24"/>
      <c r="F48" s="35">
        <v>0.1</v>
      </c>
      <c r="G48" s="35">
        <v>0.28000000000000003</v>
      </c>
      <c r="H48" s="36">
        <f>F48/G48</f>
        <v>0.35714285714285715</v>
      </c>
      <c r="J48" s="24"/>
    </row>
    <row r="49" spans="1:10" x14ac:dyDescent="0.25">
      <c r="A49" s="24"/>
      <c r="F49" s="35">
        <v>0.25</v>
      </c>
      <c r="G49" s="35">
        <v>0.28000000000000003</v>
      </c>
      <c r="H49" s="36">
        <f>F49/G49</f>
        <v>0.89285714285714279</v>
      </c>
      <c r="J49" s="24"/>
    </row>
    <row r="50" spans="1:10" x14ac:dyDescent="0.25">
      <c r="A50" s="24"/>
      <c r="B50" s="24"/>
      <c r="C50" s="24"/>
      <c r="D50" s="24"/>
      <c r="E50" s="24"/>
      <c r="F50" s="26"/>
      <c r="G50" s="26"/>
      <c r="H50" s="24"/>
      <c r="I50" s="24"/>
      <c r="J50" s="24"/>
    </row>
    <row r="51" spans="1:10" x14ac:dyDescent="0.25">
      <c r="C51" s="1"/>
      <c r="D51" s="1"/>
      <c r="E51" s="1"/>
      <c r="F51" s="1"/>
      <c r="G51" s="1"/>
      <c r="H51" s="1"/>
      <c r="I51" s="1"/>
      <c r="J51" s="27"/>
    </row>
    <row r="52" spans="1:10" x14ac:dyDescent="0.25">
      <c r="A52" s="28"/>
      <c r="B52" s="28"/>
      <c r="C52" s="29"/>
      <c r="D52" s="29"/>
      <c r="E52" s="29"/>
      <c r="F52" s="29"/>
      <c r="G52" s="29"/>
      <c r="H52" s="29"/>
      <c r="I52" s="29"/>
      <c r="J52" s="28"/>
    </row>
    <row r="53" spans="1:10" x14ac:dyDescent="0.25">
      <c r="A53" s="30"/>
      <c r="B53" s="1" t="s">
        <v>0</v>
      </c>
      <c r="C53" s="1"/>
      <c r="D53" s="1"/>
      <c r="E53" s="1"/>
      <c r="F53" s="1"/>
      <c r="G53" s="1"/>
      <c r="H53" s="1"/>
      <c r="I53" s="1"/>
      <c r="J53" s="30"/>
    </row>
    <row r="54" spans="1:10" x14ac:dyDescent="0.25">
      <c r="A54" s="30"/>
      <c r="B54" s="1" t="s">
        <v>16</v>
      </c>
      <c r="C54" s="1"/>
      <c r="D54" s="1"/>
      <c r="E54" s="1"/>
      <c r="F54" s="1"/>
      <c r="G54" s="1"/>
      <c r="H54" s="1"/>
      <c r="I54" s="1"/>
      <c r="J54" s="30"/>
    </row>
    <row r="55" spans="1:10" x14ac:dyDescent="0.25">
      <c r="A55" s="30"/>
      <c r="B55" s="1" t="s">
        <v>66</v>
      </c>
      <c r="C55" s="1"/>
      <c r="D55" s="1"/>
      <c r="E55" s="1"/>
      <c r="F55" s="1"/>
      <c r="G55" s="1"/>
      <c r="H55" s="1"/>
      <c r="I55" s="21"/>
      <c r="J55" s="30"/>
    </row>
    <row r="56" spans="1:10" x14ac:dyDescent="0.25">
      <c r="A56" s="30"/>
      <c r="B56" s="3" t="s">
        <v>2</v>
      </c>
      <c r="C56" s="23" t="s">
        <v>4</v>
      </c>
      <c r="D56" s="23" t="s">
        <v>6</v>
      </c>
      <c r="E56" s="23" t="s">
        <v>17</v>
      </c>
      <c r="F56" s="42" t="s">
        <v>18</v>
      </c>
      <c r="G56" s="42" t="s">
        <v>9</v>
      </c>
      <c r="H56" s="23" t="s">
        <v>10</v>
      </c>
      <c r="I56" s="42" t="s">
        <v>12</v>
      </c>
      <c r="J56" s="30"/>
    </row>
    <row r="57" spans="1:10" x14ac:dyDescent="0.25">
      <c r="A57" s="30"/>
      <c r="B57" s="3" t="s">
        <v>3</v>
      </c>
      <c r="C57" s="23" t="s">
        <v>5</v>
      </c>
      <c r="D57" s="23" t="s">
        <v>7</v>
      </c>
      <c r="E57" s="23" t="s">
        <v>8</v>
      </c>
      <c r="F57" s="42"/>
      <c r="G57" s="42"/>
      <c r="H57" s="23" t="s">
        <v>11</v>
      </c>
      <c r="I57" s="42"/>
      <c r="J57" s="30"/>
    </row>
    <row r="58" spans="1:10" x14ac:dyDescent="0.25">
      <c r="A58" s="30"/>
      <c r="B58" s="2"/>
      <c r="C58" s="2"/>
      <c r="D58" s="2"/>
      <c r="E58" s="2"/>
      <c r="F58" s="2"/>
      <c r="G58" s="2"/>
      <c r="H58" s="2"/>
      <c r="I58" s="2"/>
      <c r="J58" s="30"/>
    </row>
    <row r="59" spans="1:10" x14ac:dyDescent="0.25">
      <c r="A59" s="30"/>
      <c r="B59" s="2" t="s">
        <v>15</v>
      </c>
      <c r="C59" s="45">
        <v>4101942</v>
      </c>
      <c r="D59" s="6">
        <v>0.35</v>
      </c>
      <c r="E59" s="6">
        <v>0.1</v>
      </c>
      <c r="F59" s="7">
        <v>1</v>
      </c>
      <c r="G59" s="5">
        <v>4101942</v>
      </c>
      <c r="H59" s="8" t="s">
        <v>20</v>
      </c>
      <c r="I59" s="8" t="s">
        <v>20</v>
      </c>
      <c r="J59" s="30"/>
    </row>
    <row r="60" spans="1:10" x14ac:dyDescent="0.25">
      <c r="A60" s="30"/>
      <c r="B60" s="2" t="s">
        <v>14</v>
      </c>
      <c r="C60" s="5">
        <v>3949029</v>
      </c>
      <c r="D60" s="6">
        <v>0</v>
      </c>
      <c r="E60" s="6">
        <v>0.1</v>
      </c>
      <c r="F60" s="7">
        <v>0.35709999999999997</v>
      </c>
      <c r="G60" s="5">
        <f>C60*F60</f>
        <v>1410198.2559</v>
      </c>
      <c r="H60" s="5">
        <f>C60-G60</f>
        <v>2538830.7440999998</v>
      </c>
      <c r="I60" s="5">
        <f>H60*27%</f>
        <v>685484.30090699997</v>
      </c>
      <c r="J60" s="30"/>
    </row>
    <row r="61" spans="1:10" x14ac:dyDescent="0.25">
      <c r="A61" s="30"/>
      <c r="B61" s="2" t="s">
        <v>13</v>
      </c>
      <c r="C61" s="46">
        <v>1773166</v>
      </c>
      <c r="D61" s="6">
        <v>0</v>
      </c>
      <c r="E61" s="6">
        <v>0.1</v>
      </c>
      <c r="F61" s="7">
        <v>0.35709999999999997</v>
      </c>
      <c r="G61" s="9">
        <f>C61*F61</f>
        <v>633197.57860000001</v>
      </c>
      <c r="H61" s="32">
        <f t="shared" ref="H61" si="3">C61-G61</f>
        <v>1139968.4213999999</v>
      </c>
      <c r="I61" s="5">
        <f t="shared" ref="I61:I62" si="4">H61*27%</f>
        <v>307791.47377799999</v>
      </c>
      <c r="J61" s="30"/>
    </row>
    <row r="62" spans="1:10" ht="15.75" thickBot="1" x14ac:dyDescent="0.3">
      <c r="A62" s="30"/>
      <c r="B62" s="10" t="s">
        <v>19</v>
      </c>
      <c r="C62" s="11">
        <f>SUM(C59:C61)</f>
        <v>9824137</v>
      </c>
      <c r="D62" s="10"/>
      <c r="E62" s="10"/>
      <c r="F62" s="10"/>
      <c r="G62" s="11">
        <f>SUM(G59:G61)</f>
        <v>6145337.8344999999</v>
      </c>
      <c r="H62" s="11">
        <f>C62-G62</f>
        <v>3678799.1655000001</v>
      </c>
      <c r="I62" s="5">
        <f t="shared" si="4"/>
        <v>993275.77468500007</v>
      </c>
      <c r="J62" s="30"/>
    </row>
    <row r="63" spans="1:10" ht="15.75" thickTop="1" x14ac:dyDescent="0.25">
      <c r="A63" s="30"/>
      <c r="B63" s="2"/>
      <c r="C63" s="2"/>
      <c r="D63" s="2"/>
      <c r="E63" s="2"/>
      <c r="F63" s="2"/>
      <c r="G63" s="2"/>
      <c r="H63" s="2"/>
      <c r="I63" s="2"/>
      <c r="J63" s="30"/>
    </row>
    <row r="64" spans="1:10" x14ac:dyDescent="0.25">
      <c r="A64" s="30"/>
      <c r="B64" s="2"/>
      <c r="C64" s="12" t="s">
        <v>21</v>
      </c>
      <c r="D64" s="41" t="s">
        <v>22</v>
      </c>
      <c r="E64" s="41"/>
      <c r="F64" s="41"/>
      <c r="G64" s="41"/>
      <c r="H64" s="41"/>
      <c r="I64" s="2"/>
      <c r="J64" s="30"/>
    </row>
    <row r="65" spans="1:10" x14ac:dyDescent="0.25">
      <c r="A65" s="30"/>
      <c r="B65" s="2"/>
      <c r="C65" s="13"/>
      <c r="D65" s="41" t="s">
        <v>23</v>
      </c>
      <c r="E65" s="41"/>
      <c r="F65" s="41"/>
      <c r="G65" s="41"/>
      <c r="H65" s="41"/>
      <c r="I65" s="2"/>
      <c r="J65" s="30"/>
    </row>
    <row r="66" spans="1:10" x14ac:dyDescent="0.25">
      <c r="A66" s="30"/>
      <c r="B66" s="2"/>
      <c r="C66" s="13"/>
      <c r="D66" s="41" t="s">
        <v>24</v>
      </c>
      <c r="E66" s="41"/>
      <c r="F66" s="41"/>
      <c r="G66" s="41"/>
      <c r="H66" s="41"/>
      <c r="I66" s="2"/>
      <c r="J66" s="30"/>
    </row>
    <row r="67" spans="1:10" x14ac:dyDescent="0.25">
      <c r="A67" s="30"/>
      <c r="B67" s="2"/>
      <c r="C67" s="13"/>
      <c r="D67" s="41" t="s">
        <v>25</v>
      </c>
      <c r="E67" s="41"/>
      <c r="F67" s="41"/>
      <c r="G67" s="41"/>
      <c r="H67" s="41"/>
      <c r="I67" s="20"/>
      <c r="J67" s="30"/>
    </row>
    <row r="68" spans="1:10" x14ac:dyDescent="0.25">
      <c r="A68" s="30"/>
      <c r="B68" s="2"/>
      <c r="C68" s="2"/>
      <c r="D68" s="2"/>
      <c r="E68" s="2"/>
      <c r="F68" s="2"/>
      <c r="G68" s="2"/>
      <c r="H68" s="2"/>
      <c r="I68" s="20"/>
      <c r="J68" s="30"/>
    </row>
    <row r="69" spans="1:10" x14ac:dyDescent="0.25">
      <c r="A69" s="30"/>
      <c r="B69" s="3" t="s">
        <v>26</v>
      </c>
      <c r="C69" s="23" t="s">
        <v>28</v>
      </c>
      <c r="D69" s="42" t="s">
        <v>30</v>
      </c>
      <c r="E69" s="23" t="s">
        <v>31</v>
      </c>
      <c r="F69" s="42" t="s">
        <v>33</v>
      </c>
      <c r="G69" s="23" t="s">
        <v>34</v>
      </c>
      <c r="H69" s="23" t="s">
        <v>36</v>
      </c>
      <c r="I69" s="20"/>
      <c r="J69" s="30"/>
    </row>
    <row r="70" spans="1:10" x14ac:dyDescent="0.25">
      <c r="A70" s="30"/>
      <c r="B70" s="3" t="s">
        <v>27</v>
      </c>
      <c r="C70" s="23" t="s">
        <v>29</v>
      </c>
      <c r="D70" s="42"/>
      <c r="E70" s="23" t="s">
        <v>32</v>
      </c>
      <c r="F70" s="42"/>
      <c r="G70" s="23" t="s">
        <v>35</v>
      </c>
      <c r="H70" s="23" t="s">
        <v>37</v>
      </c>
      <c r="I70" s="20"/>
      <c r="J70" s="30"/>
    </row>
    <row r="71" spans="1:10" x14ac:dyDescent="0.25">
      <c r="A71" s="30"/>
      <c r="B71" s="2"/>
      <c r="C71" s="2"/>
      <c r="D71" s="2"/>
      <c r="E71" s="2"/>
      <c r="F71" s="2"/>
      <c r="G71" s="2"/>
      <c r="H71" s="2"/>
      <c r="I71" s="2"/>
      <c r="J71" s="30"/>
    </row>
    <row r="72" spans="1:10" x14ac:dyDescent="0.25">
      <c r="A72" s="30"/>
      <c r="B72" s="10" t="s">
        <v>38</v>
      </c>
      <c r="C72" s="5">
        <v>24326138</v>
      </c>
      <c r="D72" s="5">
        <v>86916362</v>
      </c>
      <c r="E72" s="5">
        <f>(C72+D72)/2</f>
        <v>55621250</v>
      </c>
      <c r="F72" s="2" t="s">
        <v>20</v>
      </c>
      <c r="G72" s="2" t="s">
        <v>20</v>
      </c>
      <c r="H72" s="2" t="s">
        <v>20</v>
      </c>
      <c r="I72" s="5"/>
      <c r="J72" s="30"/>
    </row>
    <row r="73" spans="1:10" x14ac:dyDescent="0.25">
      <c r="A73" s="30"/>
      <c r="B73" s="2"/>
      <c r="C73" s="2"/>
      <c r="D73" s="2"/>
      <c r="E73" s="5">
        <f t="shared" ref="E73:E74" si="5">(C73+D73)/2</f>
        <v>0</v>
      </c>
      <c r="F73" s="2"/>
      <c r="G73" s="2"/>
      <c r="H73" s="2"/>
      <c r="I73" s="2"/>
      <c r="J73" s="30"/>
    </row>
    <row r="74" spans="1:10" x14ac:dyDescent="0.25">
      <c r="A74" s="30"/>
      <c r="B74" s="10" t="s">
        <v>39</v>
      </c>
      <c r="C74" s="2"/>
      <c r="D74" s="2"/>
      <c r="E74" s="5">
        <f t="shared" si="5"/>
        <v>0</v>
      </c>
      <c r="F74" s="2"/>
      <c r="G74" s="2"/>
      <c r="H74" s="2" t="s">
        <v>20</v>
      </c>
      <c r="I74" s="2"/>
      <c r="J74" s="30"/>
    </row>
    <row r="75" spans="1:10" x14ac:dyDescent="0.25">
      <c r="A75" s="30"/>
      <c r="B75" s="2" t="s">
        <v>40</v>
      </c>
      <c r="C75" s="5">
        <v>29980700</v>
      </c>
      <c r="D75" s="5">
        <v>29980700</v>
      </c>
      <c r="E75" s="5">
        <f>(C75+D75)/2</f>
        <v>29980700</v>
      </c>
      <c r="F75" s="2" t="s">
        <v>20</v>
      </c>
      <c r="G75" s="2" t="s">
        <v>20</v>
      </c>
      <c r="H75" s="2" t="s">
        <v>20</v>
      </c>
      <c r="I75" s="2"/>
      <c r="J75" s="30"/>
    </row>
    <row r="76" spans="1:10" x14ac:dyDescent="0.25">
      <c r="A76" s="30"/>
      <c r="B76" s="2" t="s">
        <v>41</v>
      </c>
      <c r="C76" s="5">
        <v>3000000</v>
      </c>
      <c r="D76" s="5">
        <v>3000000</v>
      </c>
      <c r="E76" s="5">
        <f t="shared" ref="E76:E77" si="6">(C76+D76)/2</f>
        <v>3000000</v>
      </c>
      <c r="F76" s="2" t="s">
        <v>20</v>
      </c>
      <c r="G76" s="2" t="s">
        <v>20</v>
      </c>
      <c r="H76" s="2" t="s">
        <v>20</v>
      </c>
      <c r="I76" s="2"/>
      <c r="J76" s="30"/>
    </row>
    <row r="77" spans="1:10" x14ac:dyDescent="0.25">
      <c r="A77" s="30"/>
      <c r="B77" s="2" t="s">
        <v>42</v>
      </c>
      <c r="C77" s="9">
        <v>24029544</v>
      </c>
      <c r="D77" s="9">
        <v>783565</v>
      </c>
      <c r="E77" s="5">
        <f t="shared" si="6"/>
        <v>12406554.5</v>
      </c>
      <c r="F77" s="14" t="s">
        <v>20</v>
      </c>
      <c r="G77" s="14" t="s">
        <v>20</v>
      </c>
      <c r="H77" s="14" t="s">
        <v>20</v>
      </c>
      <c r="I77" s="2"/>
      <c r="J77" s="30"/>
    </row>
    <row r="78" spans="1:10" x14ac:dyDescent="0.25">
      <c r="A78" s="30"/>
      <c r="B78" s="2"/>
      <c r="C78" s="15">
        <f>SUM(C75:C77)</f>
        <v>57010244</v>
      </c>
      <c r="D78" s="15">
        <f>SUM(D75:D77)</f>
        <v>33764265</v>
      </c>
      <c r="E78" s="15">
        <f>SUM(E75:E77)</f>
        <v>45387254.5</v>
      </c>
      <c r="F78" s="15">
        <f>E78*3</f>
        <v>136161763.5</v>
      </c>
      <c r="G78" s="15">
        <v>24049654</v>
      </c>
      <c r="H78" s="15">
        <v>9824137</v>
      </c>
      <c r="I78" s="2"/>
      <c r="J78" s="30"/>
    </row>
    <row r="79" spans="1:10" x14ac:dyDescent="0.25">
      <c r="A79" s="30"/>
      <c r="B79" s="2"/>
      <c r="C79" s="2"/>
      <c r="D79" s="2"/>
      <c r="E79" s="2"/>
      <c r="F79" s="2"/>
      <c r="G79" s="2"/>
      <c r="H79" s="2"/>
      <c r="I79" s="2"/>
      <c r="J79" s="30"/>
    </row>
    <row r="80" spans="1:10" ht="15.75" thickBot="1" x14ac:dyDescent="0.3">
      <c r="A80" s="30"/>
      <c r="B80" s="2" t="s">
        <v>43</v>
      </c>
      <c r="C80" s="11">
        <v>9824137</v>
      </c>
      <c r="D80" s="2"/>
      <c r="E80" s="20">
        <v>136161764</v>
      </c>
      <c r="F80" s="20">
        <v>55621250</v>
      </c>
      <c r="G80" s="20">
        <f>E80/F80</f>
        <v>2.4480169719306919</v>
      </c>
      <c r="H80" s="20">
        <v>9824137</v>
      </c>
      <c r="I80" s="20">
        <f>H80*G80</f>
        <v>24049654.110572271</v>
      </c>
      <c r="J80" s="30"/>
    </row>
    <row r="81" spans="1:10" ht="15.75" thickTop="1" x14ac:dyDescent="0.25">
      <c r="A81" s="30"/>
      <c r="B81" s="2"/>
      <c r="C81" s="2"/>
      <c r="D81" s="2"/>
      <c r="E81" s="2"/>
      <c r="F81" s="2"/>
      <c r="G81" s="2"/>
      <c r="H81" s="2"/>
      <c r="I81" s="2"/>
      <c r="J81" s="30"/>
    </row>
    <row r="82" spans="1:10" x14ac:dyDescent="0.25">
      <c r="A82" s="30"/>
      <c r="B82" s="2"/>
      <c r="C82" s="2"/>
      <c r="D82" s="2"/>
      <c r="E82" s="2"/>
      <c r="F82" s="2"/>
      <c r="G82" s="2"/>
      <c r="H82" s="2"/>
      <c r="I82" s="2"/>
      <c r="J82" s="30"/>
    </row>
    <row r="83" spans="1:10" x14ac:dyDescent="0.25">
      <c r="A83" s="30"/>
      <c r="B83" s="2"/>
      <c r="C83" s="12" t="s">
        <v>21</v>
      </c>
      <c r="D83" s="43" t="s">
        <v>44</v>
      </c>
      <c r="E83" s="43"/>
      <c r="F83" s="43"/>
      <c r="G83" s="43"/>
      <c r="H83" s="43"/>
      <c r="I83" s="2"/>
      <c r="J83" s="30"/>
    </row>
    <row r="84" spans="1:10" x14ac:dyDescent="0.25">
      <c r="A84" s="30"/>
      <c r="B84" s="2"/>
      <c r="C84" s="2"/>
      <c r="D84" s="2"/>
      <c r="E84" s="2"/>
      <c r="F84" s="2"/>
      <c r="G84" s="2"/>
      <c r="H84" s="2"/>
      <c r="I84" s="2"/>
      <c r="J84" s="30"/>
    </row>
    <row r="85" spans="1:10" x14ac:dyDescent="0.25">
      <c r="A85" s="30"/>
      <c r="B85" s="16" t="s">
        <v>45</v>
      </c>
      <c r="C85" s="2"/>
      <c r="D85" s="2"/>
      <c r="E85" s="40" t="s">
        <v>54</v>
      </c>
      <c r="F85" s="40"/>
      <c r="G85" s="40"/>
      <c r="H85" s="40"/>
      <c r="I85" s="40"/>
      <c r="J85" s="30"/>
    </row>
    <row r="86" spans="1:10" x14ac:dyDescent="0.25">
      <c r="A86" s="30"/>
      <c r="B86" s="17" t="s">
        <v>46</v>
      </c>
      <c r="C86" s="18">
        <v>1778555</v>
      </c>
      <c r="D86" s="2"/>
      <c r="E86" s="39" t="s">
        <v>55</v>
      </c>
      <c r="F86" s="39"/>
      <c r="G86" s="39"/>
      <c r="H86" s="39"/>
      <c r="I86" s="39"/>
      <c r="J86" s="30"/>
    </row>
    <row r="87" spans="1:10" x14ac:dyDescent="0.25">
      <c r="A87" s="30"/>
      <c r="B87" s="17" t="s">
        <v>64</v>
      </c>
      <c r="C87" s="44">
        <v>1773166</v>
      </c>
      <c r="D87" s="2"/>
      <c r="E87" s="39" t="s">
        <v>56</v>
      </c>
      <c r="F87" s="39"/>
      <c r="G87" s="39"/>
      <c r="H87" s="39"/>
      <c r="I87" s="39"/>
      <c r="J87" s="30"/>
    </row>
    <row r="88" spans="1:10" x14ac:dyDescent="0.25">
      <c r="A88" s="30"/>
      <c r="B88" s="17" t="s">
        <v>47</v>
      </c>
      <c r="C88" s="18">
        <v>1007164</v>
      </c>
      <c r="D88" s="2"/>
      <c r="E88" s="39" t="s">
        <v>57</v>
      </c>
      <c r="F88" s="39"/>
      <c r="G88" s="39"/>
      <c r="H88" s="39"/>
      <c r="I88" s="39"/>
      <c r="J88" s="30"/>
    </row>
    <row r="89" spans="1:10" x14ac:dyDescent="0.25">
      <c r="A89" s="30"/>
      <c r="B89" s="17" t="s">
        <v>48</v>
      </c>
      <c r="C89" s="18">
        <v>573776</v>
      </c>
      <c r="D89" s="2"/>
      <c r="E89" s="39" t="s">
        <v>67</v>
      </c>
      <c r="F89" s="39"/>
      <c r="G89" s="39"/>
      <c r="H89" s="39"/>
      <c r="I89" s="39"/>
      <c r="J89" s="30"/>
    </row>
    <row r="90" spans="1:10" x14ac:dyDescent="0.25">
      <c r="A90" s="30"/>
      <c r="B90" s="17" t="s">
        <v>49</v>
      </c>
      <c r="C90" s="18">
        <v>281678</v>
      </c>
      <c r="D90" s="2"/>
      <c r="E90" s="39"/>
      <c r="F90" s="39"/>
      <c r="G90" s="39"/>
      <c r="H90" s="39"/>
      <c r="I90" s="39"/>
      <c r="J90" s="30"/>
    </row>
    <row r="91" spans="1:10" x14ac:dyDescent="0.25">
      <c r="A91" s="30"/>
      <c r="B91" s="17" t="s">
        <v>50</v>
      </c>
      <c r="C91" s="18">
        <v>176199</v>
      </c>
      <c r="D91" s="2"/>
      <c r="E91" s="40" t="s">
        <v>59</v>
      </c>
      <c r="F91" s="40"/>
      <c r="G91" s="40"/>
      <c r="H91" s="40"/>
      <c r="I91" s="40"/>
      <c r="J91" s="30"/>
    </row>
    <row r="92" spans="1:10" x14ac:dyDescent="0.25">
      <c r="A92" s="30"/>
      <c r="B92" s="17" t="s">
        <v>51</v>
      </c>
      <c r="C92" s="18">
        <v>131658</v>
      </c>
      <c r="D92" s="2"/>
      <c r="E92" s="39" t="s">
        <v>60</v>
      </c>
      <c r="F92" s="39"/>
      <c r="G92" s="39"/>
      <c r="H92" s="39"/>
      <c r="I92" s="39"/>
      <c r="J92" s="30"/>
    </row>
    <row r="93" spans="1:10" x14ac:dyDescent="0.25">
      <c r="A93" s="30"/>
      <c r="B93" s="22" t="s">
        <v>52</v>
      </c>
      <c r="C93" s="44">
        <v>4101942</v>
      </c>
      <c r="D93" s="2"/>
      <c r="E93" s="39" t="s">
        <v>61</v>
      </c>
      <c r="F93" s="39"/>
      <c r="G93" s="39"/>
      <c r="H93" s="39"/>
      <c r="I93" s="39"/>
      <c r="J93" s="30"/>
    </row>
    <row r="94" spans="1:10" ht="15.75" thickBot="1" x14ac:dyDescent="0.3">
      <c r="A94" s="30"/>
      <c r="B94" s="19" t="s">
        <v>53</v>
      </c>
      <c r="C94" s="33">
        <f>SUM(C86:C93)</f>
        <v>9824138</v>
      </c>
      <c r="D94" s="2"/>
      <c r="E94" s="39" t="s">
        <v>62</v>
      </c>
      <c r="F94" s="39"/>
      <c r="G94" s="39"/>
      <c r="H94" s="39"/>
      <c r="I94" s="39"/>
      <c r="J94" s="30"/>
    </row>
    <row r="95" spans="1:10" ht="15.75" thickTop="1" x14ac:dyDescent="0.25">
      <c r="A95" s="30"/>
      <c r="B95" s="2"/>
      <c r="C95" s="2"/>
      <c r="D95" s="2"/>
      <c r="E95" s="39" t="s">
        <v>65</v>
      </c>
      <c r="F95" s="39"/>
      <c r="G95" s="39"/>
      <c r="H95" s="39"/>
      <c r="I95" s="39"/>
      <c r="J95" s="30"/>
    </row>
    <row r="96" spans="1:10" x14ac:dyDescent="0.25">
      <c r="A96" s="30"/>
      <c r="B96" s="2"/>
      <c r="C96" s="2"/>
      <c r="D96" s="2"/>
      <c r="E96" s="39" t="s">
        <v>63</v>
      </c>
      <c r="F96" s="39"/>
      <c r="G96" s="39"/>
      <c r="H96" s="39"/>
      <c r="I96" s="39"/>
      <c r="J96" s="30"/>
    </row>
    <row r="97" spans="1:10" x14ac:dyDescent="0.25">
      <c r="A97" s="30"/>
      <c r="J97" s="30"/>
    </row>
    <row r="98" spans="1:10" x14ac:dyDescent="0.25">
      <c r="A98" s="30"/>
      <c r="E98" s="35">
        <v>0.1</v>
      </c>
      <c r="F98" s="35">
        <v>0.27</v>
      </c>
      <c r="G98" s="36">
        <f>E98/F98</f>
        <v>0.37037037037037035</v>
      </c>
      <c r="J98" s="30"/>
    </row>
    <row r="99" spans="1:10" x14ac:dyDescent="0.25">
      <c r="A99" s="30"/>
      <c r="E99" s="35">
        <v>0.25</v>
      </c>
      <c r="F99" s="35">
        <v>0.27</v>
      </c>
      <c r="G99" s="36">
        <f>E99/F99</f>
        <v>0.92592592592592582</v>
      </c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</sheetData>
  <mergeCells count="44">
    <mergeCell ref="E38:I38"/>
    <mergeCell ref="F19:F20"/>
    <mergeCell ref="D19:D20"/>
    <mergeCell ref="F6:F7"/>
    <mergeCell ref="G6:G7"/>
    <mergeCell ref="I6:I7"/>
    <mergeCell ref="D14:H14"/>
    <mergeCell ref="D15:H15"/>
    <mergeCell ref="D16:H16"/>
    <mergeCell ref="D17:H17"/>
    <mergeCell ref="D33:H33"/>
    <mergeCell ref="E35:I35"/>
    <mergeCell ref="E36:I36"/>
    <mergeCell ref="E37:I37"/>
    <mergeCell ref="E45:I45"/>
    <mergeCell ref="E46:I46"/>
    <mergeCell ref="E39:I39"/>
    <mergeCell ref="E40:I40"/>
    <mergeCell ref="E41:I41"/>
    <mergeCell ref="E42:I42"/>
    <mergeCell ref="E43:I43"/>
    <mergeCell ref="E44:I44"/>
    <mergeCell ref="F56:F57"/>
    <mergeCell ref="G56:G57"/>
    <mergeCell ref="I56:I57"/>
    <mergeCell ref="D64:H64"/>
    <mergeCell ref="D65:H65"/>
    <mergeCell ref="D66:H66"/>
    <mergeCell ref="D67:H67"/>
    <mergeCell ref="D69:D70"/>
    <mergeCell ref="F69:F70"/>
    <mergeCell ref="D83:H83"/>
    <mergeCell ref="E85:I85"/>
    <mergeCell ref="E86:I86"/>
    <mergeCell ref="E87:I87"/>
    <mergeCell ref="E88:I88"/>
    <mergeCell ref="E89:I89"/>
    <mergeCell ref="E95:I95"/>
    <mergeCell ref="E96:I96"/>
    <mergeCell ref="E90:I90"/>
    <mergeCell ref="E91:I91"/>
    <mergeCell ref="E92:I92"/>
    <mergeCell ref="E93:I93"/>
    <mergeCell ref="E94:I94"/>
  </mergeCells>
  <pageMargins left="0.82677165354330717" right="0.23622047244094491" top="0.19685039370078741" bottom="0.19685039370078741" header="0.19685039370078741" footer="0.11811023622047245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CLARO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</dc:creator>
  <cp:lastModifiedBy>Remberto Díaz</cp:lastModifiedBy>
  <cp:lastPrinted>2015-05-18T15:57:26Z</cp:lastPrinted>
  <dcterms:created xsi:type="dcterms:W3CDTF">2015-05-18T14:37:12Z</dcterms:created>
  <dcterms:modified xsi:type="dcterms:W3CDTF">2015-11-18T05:10:14Z</dcterms:modified>
</cp:coreProperties>
</file>